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53" documentId="13_ncr:1_{51BBD00A-6158-4C40-843B-67A4E028F161}" xr6:coauthVersionLast="47" xr6:coauthVersionMax="47" xr10:uidLastSave="{FEEAA2E8-8919-4D6B-B91D-181B30DBF54D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<sst xmlns="http://schemas.openxmlformats.org/spreadsheetml/2006/main" count="73" uniqueCount="62">
  <si>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</si>
  <si>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</si>
  <si>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</si>
  <si>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</si>
  <si>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</si>
  <si>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</si>
  <si>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</si>
  <si>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</si>
  <si>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</si>
  <si>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</si>
  <si>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</si>
  <si>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</si>
  <si>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</si>
  <si>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</si>
  <si>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</si>
  <si>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</si>
  <si>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</si>
  <si>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</si>
  <si>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</si>
  <si>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</si>
  <si>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</si>
  <si>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</si>
  <si>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</si>
  <si>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</si>
  <si>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</si>
  <si>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</si>
  <si>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</si>
  <si>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</si>
  <si>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</si>
  <si>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</si>
  <si>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</si>
  <si>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</si>
  <si>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</si>
  <si>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</si>
  <si>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</si>
  <si>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</si>
  <si>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、</t>
    <phoneticPr fontId="1"/>
  </si>
  <si>
    <t>1H足</t>
    <rPh sb="2" eb="3">
      <t>アシ</t>
    </rPh>
    <phoneticPr fontId="1"/>
  </si>
  <si>
    <t>検証２</t>
    <rPh sb="0" eb="2">
      <t>ケンショウ</t>
    </rPh>
    <phoneticPr fontId="1"/>
  </si>
  <si>
    <t>気づき（１０月１日　デモトレードの敗因分析）</t>
    <rPh sb="0" eb="1">
      <t>キ</t>
    </rPh>
    <rPh sb="6" eb="7">
      <t>ガツ</t>
    </rPh>
    <rPh sb="8" eb="9">
      <t>ヒ</t>
    </rPh>
    <rPh sb="17" eb="19">
      <t>ハイイン</t>
    </rPh>
    <rPh sb="19" eb="21">
      <t>ブンセキ</t>
    </rPh>
    <phoneticPr fontId="1"/>
  </si>
  <si>
    <t>・一番の負けトレードとなった原因は、成行でエントリーした際、ストップは注文済（買い逆指）に対し、リミット注文（買い指値）を</t>
    <rPh sb="1" eb="3">
      <t>イチバン</t>
    </rPh>
    <rPh sb="4" eb="5">
      <t>マ</t>
    </rPh>
    <rPh sb="14" eb="16">
      <t>ゲンイン</t>
    </rPh>
    <rPh sb="18" eb="20">
      <t>ナリユキ</t>
    </rPh>
    <rPh sb="28" eb="29">
      <t>サイ</t>
    </rPh>
    <rPh sb="35" eb="37">
      <t>チュウモン</t>
    </rPh>
    <rPh sb="37" eb="38">
      <t>スミ</t>
    </rPh>
    <rPh sb="39" eb="40">
      <t>カ</t>
    </rPh>
    <rPh sb="41" eb="42">
      <t>ギャク</t>
    </rPh>
    <rPh sb="42" eb="43">
      <t>ユビ</t>
    </rPh>
    <rPh sb="45" eb="46">
      <t>タイ</t>
    </rPh>
    <rPh sb="52" eb="54">
      <t>チュウモン</t>
    </rPh>
    <rPh sb="55" eb="56">
      <t>カ</t>
    </rPh>
    <rPh sb="57" eb="59">
      <t>サシネ</t>
    </rPh>
    <phoneticPr fontId="1"/>
  </si>
  <si>
    <t>入れていなかったこと。</t>
    <rPh sb="0" eb="1">
      <t>イ</t>
    </rPh>
    <phoneticPr fontId="1"/>
  </si>
  <si>
    <t>・このトレードの時点で、上位足（日足）でのサポレジ意識は皆無のため、リミットはどうしようかと考えていたものの、買い指値を</t>
    <rPh sb="8" eb="10">
      <t>ジテン</t>
    </rPh>
    <rPh sb="12" eb="14">
      <t>ジョウイ</t>
    </rPh>
    <rPh sb="14" eb="15">
      <t>アシ</t>
    </rPh>
    <rPh sb="16" eb="17">
      <t>ヒ</t>
    </rPh>
    <rPh sb="17" eb="18">
      <t>アシ</t>
    </rPh>
    <rPh sb="25" eb="27">
      <t>イシキ</t>
    </rPh>
    <rPh sb="28" eb="30">
      <t>カイム</t>
    </rPh>
    <rPh sb="46" eb="47">
      <t>カンガ</t>
    </rPh>
    <rPh sb="55" eb="56">
      <t>カ</t>
    </rPh>
    <rPh sb="57" eb="59">
      <t>サシネ</t>
    </rPh>
    <phoneticPr fontId="1"/>
  </si>
  <si>
    <t>入れず、ずるずると上昇し、損切りを行った。</t>
    <rPh sb="0" eb="1">
      <t>イ</t>
    </rPh>
    <rPh sb="9" eb="11">
      <t>ジョウショウ</t>
    </rPh>
    <rPh sb="13" eb="15">
      <t>ソンギリ</t>
    </rPh>
    <rPh sb="17" eb="18">
      <t>オコナ</t>
    </rPh>
    <phoneticPr fontId="1"/>
  </si>
  <si>
    <t>・今回のトレードでは、リミット注文を入れていれば、勝ちトレードにできた。</t>
    <rPh sb="1" eb="3">
      <t>コンカイ</t>
    </rPh>
    <rPh sb="15" eb="17">
      <t>チュウモン</t>
    </rPh>
    <rPh sb="18" eb="19">
      <t>イ</t>
    </rPh>
    <rPh sb="25" eb="26">
      <t>カ</t>
    </rPh>
    <phoneticPr fontId="1"/>
  </si>
  <si>
    <t>今回のケースのように、エントリー時点からサポレジラインが近い場合は、リスクリワードが０．６１８未満ならエントリーは回避。</t>
    <rPh sb="0" eb="2">
      <t>コンカイ</t>
    </rPh>
    <rPh sb="16" eb="18">
      <t>ジテン</t>
    </rPh>
    <rPh sb="28" eb="29">
      <t>チカ</t>
    </rPh>
    <rPh sb="30" eb="32">
      <t>バアイ</t>
    </rPh>
    <rPh sb="47" eb="49">
      <t>ミマン</t>
    </rPh>
    <rPh sb="57" eb="59">
      <t>カイヒ</t>
    </rPh>
    <phoneticPr fontId="1"/>
  </si>
  <si>
    <t>０．６１８以上なら、リミット注文を必ず入れてトレードする　をルールにしたい。</t>
    <rPh sb="5" eb="7">
      <t>イジョウ</t>
    </rPh>
    <rPh sb="14" eb="16">
      <t>チュウモン</t>
    </rPh>
    <rPh sb="17" eb="18">
      <t>カナラ</t>
    </rPh>
    <rPh sb="19" eb="20">
      <t>イ</t>
    </rPh>
    <phoneticPr fontId="1"/>
  </si>
  <si>
    <t>・笹田さんは、リクスリワードはミニマムで、１：０．６１８と先日のWEBセミナーでいわれていたので、これを採用したい。</t>
    <rPh sb="1" eb="3">
      <t>ササダ</t>
    </rPh>
    <rPh sb="29" eb="31">
      <t>センジツ</t>
    </rPh>
    <rPh sb="52" eb="54">
      <t>サイヨウ</t>
    </rPh>
    <phoneticPr fontId="1"/>
  </si>
  <si>
    <t>★上記の内容につき、佐々木さんのコメントを頂ければ幸いです。</t>
    <rPh sb="1" eb="3">
      <t>ジョウキ</t>
    </rPh>
    <rPh sb="4" eb="6">
      <t>ナイヨウ</t>
    </rPh>
    <rPh sb="10" eb="13">
      <t>ササキ</t>
    </rPh>
    <rPh sb="21" eb="22">
      <t>イタダ</t>
    </rPh>
    <rPh sb="25" eb="26">
      <t>サイワ</t>
    </rPh>
    <phoneticPr fontId="1"/>
  </si>
  <si>
    <t>GクロスまたはDクロス後に出現したPBでエントリー待ち、当該PBが買いなら高値ブレイク、売りなら安値ブレイクでエントリー</t>
    <rPh sb="11" eb="12">
      <t>アト</t>
    </rPh>
    <rPh sb="13" eb="15">
      <t>シュツゲン</t>
    </rPh>
    <rPh sb="25" eb="26">
      <t>マ</t>
    </rPh>
    <rPh sb="28" eb="30">
      <t>トウガイ</t>
    </rPh>
    <rPh sb="33" eb="34">
      <t>カ</t>
    </rPh>
    <rPh sb="37" eb="39">
      <t>タカネ</t>
    </rPh>
    <rPh sb="44" eb="45">
      <t>ウ</t>
    </rPh>
    <rPh sb="48" eb="50">
      <t>ヤスネ</t>
    </rPh>
    <phoneticPr fontId="1"/>
  </si>
  <si>
    <t>デモ１</t>
    <phoneticPr fontId="1"/>
  </si>
  <si>
    <t>＜敗因分析＞</t>
    <rPh sb="1" eb="3">
      <t>ハイイン</t>
    </rPh>
    <rPh sb="3" eb="5">
      <t>ブンセキ</t>
    </rPh>
    <phoneticPr fontId="1"/>
  </si>
  <si>
    <t>　→　マイルールに自信が持てていないのが原因。7 Oct 22:00 →　英国20:00 この時間帯に出現したPBを信用していいのかと不安に思ってしまう。</t>
    <rPh sb="9" eb="11">
      <t>ジシン</t>
    </rPh>
    <rPh sb="12" eb="13">
      <t>モ</t>
    </rPh>
    <rPh sb="20" eb="22">
      <t>ゲンイン</t>
    </rPh>
    <rPh sb="37" eb="39">
      <t>エイコク</t>
    </rPh>
    <rPh sb="47" eb="49">
      <t>ジカン</t>
    </rPh>
    <rPh sb="49" eb="50">
      <t>オビ</t>
    </rPh>
    <rPh sb="51" eb="53">
      <t>シュツゲン</t>
    </rPh>
    <rPh sb="58" eb="60">
      <t>シンヨウ</t>
    </rPh>
    <rPh sb="67" eb="69">
      <t>フアン</t>
    </rPh>
    <rPh sb="70" eb="71">
      <t>オモ</t>
    </rPh>
    <phoneticPr fontId="1"/>
  </si>
  <si>
    <t>　エントリー価格まで引き上げた。</t>
    <rPh sb="6" eb="8">
      <t>カカク</t>
    </rPh>
    <rPh sb="10" eb="11">
      <t>ヒ</t>
    </rPh>
    <rPh sb="12" eb="13">
      <t>ア</t>
    </rPh>
    <phoneticPr fontId="1"/>
  </si>
  <si>
    <t>　→　後付けで相場を観れば、損切価格＝買いPBの下ヒゲ下端　で設定のため、仮に、損切価格をそのままにしておけば、勝ちトレードに</t>
    <rPh sb="3" eb="5">
      <t>アトヅ</t>
    </rPh>
    <rPh sb="7" eb="9">
      <t>ソウバ</t>
    </rPh>
    <rPh sb="10" eb="11">
      <t>ミ</t>
    </rPh>
    <rPh sb="14" eb="16">
      <t>ソンギリ</t>
    </rPh>
    <rPh sb="16" eb="18">
      <t>カカク</t>
    </rPh>
    <rPh sb="19" eb="20">
      <t>カ</t>
    </rPh>
    <rPh sb="24" eb="25">
      <t>シタ</t>
    </rPh>
    <rPh sb="27" eb="29">
      <t>カタン</t>
    </rPh>
    <rPh sb="31" eb="33">
      <t>セッテイ</t>
    </rPh>
    <rPh sb="37" eb="38">
      <t>カリ</t>
    </rPh>
    <rPh sb="40" eb="42">
      <t>ソンギリ</t>
    </rPh>
    <rPh sb="42" eb="44">
      <t>カカク</t>
    </rPh>
    <rPh sb="56" eb="57">
      <t>カ</t>
    </rPh>
    <phoneticPr fontId="1"/>
  </si>
  <si>
    <t>　　　なっていたとの考え方もある。これまでの経験上、GBPJPYは、米雇用統計の発表前後で、あまり反応しないとの印象がある。</t>
    <rPh sb="10" eb="11">
      <t>カンガ</t>
    </rPh>
    <rPh sb="12" eb="13">
      <t>カタ</t>
    </rPh>
    <rPh sb="22" eb="24">
      <t>ケイケン</t>
    </rPh>
    <rPh sb="24" eb="25">
      <t>ウエ</t>
    </rPh>
    <rPh sb="34" eb="35">
      <t>ベイ</t>
    </rPh>
    <rPh sb="35" eb="37">
      <t>コヨウ</t>
    </rPh>
    <rPh sb="37" eb="39">
      <t>トウケイ</t>
    </rPh>
    <rPh sb="40" eb="42">
      <t>ハッピョウ</t>
    </rPh>
    <rPh sb="42" eb="44">
      <t>ゼンゴ</t>
    </rPh>
    <rPh sb="49" eb="51">
      <t>ハンノウ</t>
    </rPh>
    <rPh sb="56" eb="58">
      <t>インショウ</t>
    </rPh>
    <phoneticPr fontId="1"/>
  </si>
  <si>
    <t>　　　米雇用統計の発表時の対処はどうするのがベターか、個人的には心が定まっていないのが課題である。</t>
    <rPh sb="3" eb="4">
      <t>ベイ</t>
    </rPh>
    <rPh sb="4" eb="6">
      <t>コヨウ</t>
    </rPh>
    <rPh sb="6" eb="8">
      <t>トウケイ</t>
    </rPh>
    <rPh sb="9" eb="11">
      <t>ハッピョウ</t>
    </rPh>
    <rPh sb="11" eb="12">
      <t>トキ</t>
    </rPh>
    <rPh sb="13" eb="15">
      <t>タイショ</t>
    </rPh>
    <rPh sb="27" eb="29">
      <t>コジン</t>
    </rPh>
    <rPh sb="29" eb="30">
      <t>マト</t>
    </rPh>
    <rPh sb="32" eb="33">
      <t>ココロ</t>
    </rPh>
    <rPh sb="34" eb="35">
      <t>サダ</t>
    </rPh>
    <rPh sb="43" eb="45">
      <t>カダイ</t>
    </rPh>
    <phoneticPr fontId="1"/>
  </si>
  <si>
    <t>英国時間：20:00で出現した買いのPBで即エントリーを躊躇してしまった。デモトレではあるが、リアルなら、どう感じてトレードするかをなるべく想像して、デモトレを行っているが、今回のような躊躇の気持ちが出たのは、マイルールに自信が持てていないのが原因だと感じた。世界中にトレーダーがいるので、PBが何時に出現しても、勝率には影響しないと思うが、肝心な場面で躊躇したのではルールに沿ったトレードができない。なので、今後、PB出現時間と勝率の関係性につき、検証データより分析を行う。また米雇用統計がGBPJPYで影響を与えているのか、この点についても分析を行った方がよいか少し考えて、対応したいと思う。</t>
    <rPh sb="0" eb="2">
      <t>エイコク</t>
    </rPh>
    <rPh sb="2" eb="4">
      <t>ジカン</t>
    </rPh>
    <rPh sb="11" eb="13">
      <t>シュツゲン</t>
    </rPh>
    <rPh sb="15" eb="16">
      <t>カ</t>
    </rPh>
    <rPh sb="21" eb="22">
      <t>ソク</t>
    </rPh>
    <rPh sb="28" eb="30">
      <t>チュウチョ</t>
    </rPh>
    <rPh sb="55" eb="56">
      <t>カン</t>
    </rPh>
    <rPh sb="70" eb="72">
      <t>ソウゾウ</t>
    </rPh>
    <rPh sb="80" eb="81">
      <t>オコナ</t>
    </rPh>
    <rPh sb="87" eb="89">
      <t>コンカイ</t>
    </rPh>
    <rPh sb="93" eb="95">
      <t>チュウチョ</t>
    </rPh>
    <rPh sb="96" eb="98">
      <t>キモ</t>
    </rPh>
    <rPh sb="100" eb="101">
      <t>デ</t>
    </rPh>
    <rPh sb="111" eb="113">
      <t>ジシン</t>
    </rPh>
    <rPh sb="114" eb="115">
      <t>モ</t>
    </rPh>
    <rPh sb="122" eb="124">
      <t>ゲンイン</t>
    </rPh>
    <rPh sb="126" eb="127">
      <t>カン</t>
    </rPh>
    <rPh sb="130" eb="132">
      <t>セカイ</t>
    </rPh>
    <rPh sb="132" eb="133">
      <t>ナカ</t>
    </rPh>
    <rPh sb="148" eb="150">
      <t>ナンジ</t>
    </rPh>
    <rPh sb="151" eb="153">
      <t>シュツゲン</t>
    </rPh>
    <rPh sb="157" eb="159">
      <t>ショウリツ</t>
    </rPh>
    <rPh sb="161" eb="163">
      <t>エイキョウ</t>
    </rPh>
    <rPh sb="167" eb="168">
      <t>オモ</t>
    </rPh>
    <rPh sb="171" eb="173">
      <t>カンジン</t>
    </rPh>
    <rPh sb="174" eb="176">
      <t>バメン</t>
    </rPh>
    <rPh sb="177" eb="179">
      <t>チュウチョ</t>
    </rPh>
    <rPh sb="188" eb="189">
      <t>ソ</t>
    </rPh>
    <rPh sb="205" eb="207">
      <t>コンゴ</t>
    </rPh>
    <rPh sb="210" eb="212">
      <t>シュツゲン</t>
    </rPh>
    <rPh sb="212" eb="214">
      <t>ジカン</t>
    </rPh>
    <rPh sb="215" eb="217">
      <t>ショウリツ</t>
    </rPh>
    <rPh sb="218" eb="221">
      <t>カンケイセイ</t>
    </rPh>
    <rPh sb="225" eb="227">
      <t>ケンショウ</t>
    </rPh>
    <rPh sb="232" eb="234">
      <t>ブンセキ</t>
    </rPh>
    <rPh sb="235" eb="236">
      <t>オコナ</t>
    </rPh>
    <rPh sb="240" eb="241">
      <t>ベイ</t>
    </rPh>
    <rPh sb="241" eb="243">
      <t>コヨウ</t>
    </rPh>
    <rPh sb="243" eb="245">
      <t>トウケイ</t>
    </rPh>
    <rPh sb="253" eb="255">
      <t>エイキョウ</t>
    </rPh>
    <rPh sb="256" eb="257">
      <t>アタ</t>
    </rPh>
    <rPh sb="266" eb="267">
      <t>テン</t>
    </rPh>
    <rPh sb="272" eb="274">
      <t>ブンセキ</t>
    </rPh>
    <rPh sb="275" eb="276">
      <t>オコナ</t>
    </rPh>
    <rPh sb="278" eb="279">
      <t>ホウ</t>
    </rPh>
    <rPh sb="283" eb="284">
      <t>スコ</t>
    </rPh>
    <rPh sb="285" eb="286">
      <t>カンガ</t>
    </rPh>
    <rPh sb="289" eb="291">
      <t>タイオウ</t>
    </rPh>
    <rPh sb="295" eb="296">
      <t>オモ</t>
    </rPh>
    <phoneticPr fontId="1"/>
  </si>
  <si>
    <t>システム４１のヨウイチさんが言われていた、「勝てないトレーダーは、マイルールに自信が持てるまで検証していない」との言葉の重みを感じています。デモトレで遭遇する、トレード上での不安などをスルーせずに一つ一つクリアにしてゆくことで、マイルールに自信が持てるようになると考えております。</t>
    <rPh sb="14" eb="15">
      <t>イ</t>
    </rPh>
    <rPh sb="22" eb="23">
      <t>カ</t>
    </rPh>
    <rPh sb="39" eb="41">
      <t>ジシン</t>
    </rPh>
    <rPh sb="42" eb="43">
      <t>モ</t>
    </rPh>
    <rPh sb="47" eb="49">
      <t>ケンショウ</t>
    </rPh>
    <rPh sb="57" eb="59">
      <t>コトバ</t>
    </rPh>
    <rPh sb="60" eb="61">
      <t>オモ</t>
    </rPh>
    <rPh sb="63" eb="64">
      <t>カン</t>
    </rPh>
    <rPh sb="75" eb="77">
      <t>ソウグウ</t>
    </rPh>
    <rPh sb="84" eb="85">
      <t>ウエ</t>
    </rPh>
    <rPh sb="87" eb="89">
      <t>フアン</t>
    </rPh>
    <rPh sb="98" eb="99">
      <t>ヒト</t>
    </rPh>
    <rPh sb="100" eb="101">
      <t>ヒト</t>
    </rPh>
    <rPh sb="120" eb="122">
      <t>ジシン</t>
    </rPh>
    <rPh sb="123" eb="124">
      <t>モ</t>
    </rPh>
    <rPh sb="132" eb="133">
      <t>カンガ</t>
    </rPh>
    <phoneticPr fontId="1"/>
  </si>
  <si>
    <t>デモトレをやるようになり、色々と課題が見えてきています。もう直ぐ入塾して、２ケ月になるところですが、課題をひとつずつ、なるべく速やかに、クリアするように取り組みたい。</t>
    <rPh sb="13" eb="15">
      <t>イロイロ</t>
    </rPh>
    <rPh sb="16" eb="18">
      <t>カダイ</t>
    </rPh>
    <rPh sb="19" eb="20">
      <t>ミ</t>
    </rPh>
    <rPh sb="30" eb="31">
      <t>ス</t>
    </rPh>
    <rPh sb="32" eb="34">
      <t>ニュウジュク</t>
    </rPh>
    <rPh sb="39" eb="40">
      <t>ツキ</t>
    </rPh>
    <rPh sb="50" eb="52">
      <t>カダイ</t>
    </rPh>
    <rPh sb="63" eb="64">
      <t>スミ</t>
    </rPh>
    <rPh sb="76" eb="77">
      <t>ト</t>
    </rPh>
    <rPh sb="78" eb="79">
      <t>ク</t>
    </rPh>
    <phoneticPr fontId="1"/>
  </si>
  <si>
    <t>・買いのPB出現（7 Oct 22:00,,日本4:00）、朝６時に確認した際、即エントリーをすべきか迷い、この時点ではエントリーせず。</t>
    <rPh sb="1" eb="2">
      <t>カ</t>
    </rPh>
    <rPh sb="6" eb="8">
      <t>シュツゲン</t>
    </rPh>
    <rPh sb="22" eb="24">
      <t>ニホン</t>
    </rPh>
    <rPh sb="30" eb="31">
      <t>アサ</t>
    </rPh>
    <rPh sb="32" eb="33">
      <t>ジ</t>
    </rPh>
    <rPh sb="34" eb="36">
      <t>カクニン</t>
    </rPh>
    <rPh sb="38" eb="39">
      <t>サイ</t>
    </rPh>
    <rPh sb="40" eb="41">
      <t>ソク</t>
    </rPh>
    <rPh sb="51" eb="52">
      <t>マヨ</t>
    </rPh>
    <rPh sb="56" eb="58">
      <t>ジテン</t>
    </rPh>
    <phoneticPr fontId="1"/>
  </si>
  <si>
    <t>・米雇用統計の発表時間（日本21:30）前に、最悪、逆方向に相場が動いても大丈夫なように、損切価格を</t>
    <rPh sb="1" eb="2">
      <t>ベイ</t>
    </rPh>
    <rPh sb="2" eb="4">
      <t>コヨウ</t>
    </rPh>
    <rPh sb="4" eb="6">
      <t>トウケイ</t>
    </rPh>
    <rPh sb="7" eb="9">
      <t>ハッピョウ</t>
    </rPh>
    <rPh sb="9" eb="11">
      <t>ジカン</t>
    </rPh>
    <rPh sb="12" eb="14">
      <t>ニホン</t>
    </rPh>
    <rPh sb="20" eb="21">
      <t>マエ</t>
    </rPh>
    <rPh sb="23" eb="25">
      <t>サイアク</t>
    </rPh>
    <rPh sb="26" eb="27">
      <t>ギャク</t>
    </rPh>
    <rPh sb="27" eb="29">
      <t>ホウコウ</t>
    </rPh>
    <rPh sb="30" eb="32">
      <t>ソウバ</t>
    </rPh>
    <rPh sb="33" eb="34">
      <t>ウゴ</t>
    </rPh>
    <rPh sb="37" eb="40">
      <t>ダイジョウブ</t>
    </rPh>
    <rPh sb="45" eb="47">
      <t>ソンギリ</t>
    </rPh>
    <rPh sb="47" eb="49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</si>
</sst>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177" fontId="0" fillId="0" borderId="0" xfId="0" applyNumberFormat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0" borderId="5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35718</xdr:colOff>
      <xdr:row>60</xdr:row>
      <xdr:rowOff>0</xdr:rowOff>
    </xdr:from>
    <xdr:to>
      <xdr:col>13</xdr:col>
      <xdr:colOff>491314</xdr:colOff>
      <xdr:row>95</xdr:row>
      <xdr:rowOff>95434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A518FE75-665A-4958-83B0-DCB1B570E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5781" y="10715625"/>
          <a:ext cx="7813658" cy="634621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14</xdr:col>
      <xdr:colOff>27048</xdr:colOff>
      <xdr:row>38</xdr:row>
      <xdr:rowOff>104962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48E3EDDB-06F8-4974-9483-248696073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535781"/>
          <a:ext cx="8004235" cy="63557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9" sqref="G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49</v>
      </c>
    </row>
    <row r="5" spans="1:18" ht="19.5" thickBot="1" x14ac:dyDescent="0.45">
      <c r="A5" s="1" t="s">
        <v>12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5" t="s">
        <v>3</v>
      </c>
      <c r="H6" s="86"/>
      <c r="I6" s="92"/>
      <c r="J6" s="85" t="s">
        <v>22</v>
      </c>
      <c r="K6" s="86"/>
      <c r="L6" s="92"/>
      <c r="M6" s="85" t="s">
        <v>23</v>
      </c>
      <c r="N6" s="86"/>
      <c r="O6" s="92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9" t="s">
        <v>22</v>
      </c>
      <c r="K8" s="90"/>
      <c r="L8" s="91"/>
      <c r="M8" s="89"/>
      <c r="N8" s="90"/>
      <c r="O8" s="91"/>
    </row>
    <row r="9" spans="1:18" x14ac:dyDescent="0.4">
      <c r="A9" s="9">
        <v>1</v>
      </c>
      <c r="B9" s="23">
        <v>44477</v>
      </c>
      <c r="C9" s="50">
        <v>1</v>
      </c>
      <c r="D9" s="54">
        <v>0</v>
      </c>
      <c r="E9" s="55">
        <v>0</v>
      </c>
      <c r="F9" s="99">
        <v>0</v>
      </c>
      <c r="G9" s="22">
        <f>IF(D9="","",G8+M9)</f>
        <v>100000</v>
      </c>
      <c r="H9" s="22">
        <f t="shared" ref="H9" si="0">IF(E9="","",H8+N9)</f>
        <v>100000</v>
      </c>
      <c r="I9" s="22">
        <f t="shared" ref="I9" si="1">IF(F9="","",I8+O9)</f>
        <v>100000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0</v>
      </c>
      <c r="N9" s="42">
        <f>IF(E9="","",K9*E9)</f>
        <v>0</v>
      </c>
      <c r="O9" s="43">
        <f>IF(F9="","",L9*F9)</f>
        <v>0</v>
      </c>
      <c r="P9" s="40"/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83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>
        <f t="shared" ref="J10:J12" si="5">IF(G9="","",G9*0.03)</f>
        <v>3000</v>
      </c>
      <c r="K10" s="45">
        <f t="shared" ref="K10:K12" si="6">IF(H9="","",H9*0.03)</f>
        <v>3000</v>
      </c>
      <c r="L10" s="46">
        <f t="shared" ref="L10:L12" si="7">IF(I9="","",I9*0.03)</f>
        <v>3000</v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84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58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3" t="s">
        <v>5</v>
      </c>
      <c r="C59" s="94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69">
        <f>M59+G8</f>
        <v>100000</v>
      </c>
      <c r="H59" s="70">
        <f>N59+H8</f>
        <v>100000</v>
      </c>
      <c r="I59" s="71">
        <f>O59+I8</f>
        <v>100000</v>
      </c>
      <c r="J59" s="66" t="s">
        <v>30</v>
      </c>
      <c r="K59" s="67">
        <f>B58-B9</f>
        <v>-44477</v>
      </c>
      <c r="L59" s="68" t="s">
        <v>31</v>
      </c>
      <c r="M59" s="80">
        <f>SUM(M9:M58)</f>
        <v>0</v>
      </c>
      <c r="N59" s="81">
        <f>SUM(N9:N58)</f>
        <v>0</v>
      </c>
      <c r="O59" s="82">
        <f>SUM(O9:O58)</f>
        <v>0</v>
      </c>
    </row>
    <row r="60" spans="1:15" ht="19.5" thickBot="1" x14ac:dyDescent="0.45">
      <c r="A60" s="9"/>
      <c r="B60" s="87" t="s">
        <v>6</v>
      </c>
      <c r="C60" s="88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5" t="s">
        <v>29</v>
      </c>
      <c r="H60" s="86"/>
      <c r="I60" s="92"/>
      <c r="J60" s="85" t="s">
        <v>32</v>
      </c>
      <c r="K60" s="86"/>
      <c r="L60" s="92"/>
      <c r="M60" s="9"/>
      <c r="N60" s="3"/>
      <c r="O60" s="4"/>
    </row>
    <row r="61" spans="1:15" ht="19.5" thickBot="1" x14ac:dyDescent="0.45">
      <c r="A61" s="9"/>
      <c r="B61" s="87" t="s">
        <v>33</v>
      </c>
      <c r="C61" s="88"/>
      <c r="D61" s="7">
        <f>COUNTIF(D9:D58,0)</f>
        <v>1</v>
      </c>
      <c r="E61" s="7">
        <f>COUNTIF(E9:E58,0)</f>
        <v>1</v>
      </c>
      <c r="F61" s="7">
        <f>COUNTIF(F9:F58,0)</f>
        <v>1</v>
      </c>
      <c r="G61" s="75">
        <f>G59/G8</f>
        <v>1</v>
      </c>
      <c r="H61" s="76">
        <f t="shared" ref="H61" si="21">H59/H8</f>
        <v>1</v>
      </c>
      <c r="I61" s="77">
        <f>I59/I8</f>
        <v>1</v>
      </c>
      <c r="J61" s="64">
        <f>(G61-100%)*30/K59</f>
        <v>0</v>
      </c>
      <c r="K61" s="64">
        <f>(H61-100%)*30/K59</f>
        <v>0</v>
      </c>
      <c r="L61" s="65">
        <f>(I61-100%)*30/K59</f>
        <v>0</v>
      </c>
      <c r="M61" s="10"/>
      <c r="N61" s="2"/>
      <c r="O61" s="11"/>
    </row>
    <row r="62" spans="1:15" ht="19.5" thickBot="1" x14ac:dyDescent="0.45">
      <c r="A62" s="3"/>
      <c r="B62" s="85" t="s">
        <v>4</v>
      </c>
      <c r="C62" s="86"/>
      <c r="D62" s="78">
        <f t="shared" ref="D62:E62" si="22">D59/(D59+D60+D61)</f>
        <v>0</v>
      </c>
      <c r="E62" s="73">
        <f t="shared" si="22"/>
        <v>0</v>
      </c>
      <c r="F62" s="74">
        <f>F59/(F59+F60+F61)</f>
        <v>0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108"/>
  <sheetViews>
    <sheetView topLeftCell="A4" zoomScale="80" zoomScaleNormal="80" workbookViewId="0">
      <selection activeCell="R20" sqref="R20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50</v>
      </c>
    </row>
    <row r="41" spans="2:2" x14ac:dyDescent="0.4">
      <c r="B41" s="52" t="s">
        <v>51</v>
      </c>
    </row>
    <row r="42" spans="2:2" x14ac:dyDescent="0.4">
      <c r="B42" s="52" t="s">
        <v>60</v>
      </c>
    </row>
    <row r="43" spans="2:2" x14ac:dyDescent="0.4">
      <c r="B43" s="52" t="s">
        <v>52</v>
      </c>
    </row>
    <row r="44" spans="2:2" x14ac:dyDescent="0.4">
      <c r="B44" s="52" t="s">
        <v>61</v>
      </c>
    </row>
    <row r="45" spans="2:2" x14ac:dyDescent="0.4">
      <c r="B45" s="52" t="s">
        <v>53</v>
      </c>
    </row>
    <row r="46" spans="2:2" x14ac:dyDescent="0.4">
      <c r="B46" s="52" t="s">
        <v>54</v>
      </c>
    </row>
    <row r="47" spans="2:2" x14ac:dyDescent="0.4">
      <c r="B47" s="52" t="s">
        <v>55</v>
      </c>
    </row>
    <row r="48" spans="2:2" x14ac:dyDescent="0.4">
      <c r="B48" s="52" t="s">
        <v>56</v>
      </c>
    </row>
    <row r="59" spans="2:2" x14ac:dyDescent="0.4">
      <c r="B59" s="52" t="s">
        <v>38</v>
      </c>
    </row>
    <row r="98" spans="2:2" x14ac:dyDescent="0.4">
      <c r="B98" s="52" t="s">
        <v>39</v>
      </c>
    </row>
    <row r="99" spans="2:2" x14ac:dyDescent="0.4">
      <c r="B99" s="52" t="s">
        <v>40</v>
      </c>
    </row>
    <row r="100" spans="2:2" x14ac:dyDescent="0.4">
      <c r="B100" s="52" t="s">
        <v>41</v>
      </c>
    </row>
    <row r="101" spans="2:2" x14ac:dyDescent="0.4">
      <c r="B101" s="52" t="s">
        <v>42</v>
      </c>
    </row>
    <row r="102" spans="2:2" x14ac:dyDescent="0.4">
      <c r="B102" s="52" t="s">
        <v>43</v>
      </c>
    </row>
    <row r="103" spans="2:2" x14ac:dyDescent="0.4">
      <c r="B103" s="52" t="s">
        <v>44</v>
      </c>
    </row>
    <row r="104" spans="2:2" x14ac:dyDescent="0.4">
      <c r="B104" s="52" t="s">
        <v>47</v>
      </c>
    </row>
    <row r="105" spans="2:2" x14ac:dyDescent="0.4">
      <c r="B105" s="52" t="s">
        <v>45</v>
      </c>
    </row>
    <row r="106" spans="2:2" x14ac:dyDescent="0.4">
      <c r="B106" s="52" t="s">
        <v>46</v>
      </c>
    </row>
    <row r="108" spans="2:2" x14ac:dyDescent="0.4">
      <c r="B108" s="52" t="s">
        <v>48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L20" sqref="L20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5" t="s">
        <v>57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1" spans="1:10" x14ac:dyDescent="0.4">
      <c r="A11" s="52" t="s">
        <v>26</v>
      </c>
    </row>
    <row r="12" spans="1:10" x14ac:dyDescent="0.4">
      <c r="A12" s="97" t="s">
        <v>58</v>
      </c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 x14ac:dyDescent="0.4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 x14ac:dyDescent="0.4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0" spans="1:10" x14ac:dyDescent="0.4">
      <c r="A20" s="52" t="s">
        <v>36</v>
      </c>
    </row>
    <row r="21" spans="1:10" x14ac:dyDescent="0.4">
      <c r="A21" s="52" t="s">
        <v>27</v>
      </c>
    </row>
    <row r="22" spans="1:10" x14ac:dyDescent="0.4">
      <c r="A22" s="97" t="s">
        <v>59</v>
      </c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4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4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4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4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2021-10-08T21:22:31Z</dcterms:modified>
</cp:coreProperties>
</file>